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0" windowWidth="15135" windowHeight="9300" activeTab="1"/>
  </bookViews>
  <sheets>
    <sheet name="初级版本" sheetId="1" r:id="rId1"/>
    <sheet name="版本1" sheetId="2" r:id="rId2"/>
    <sheet name="Sheet3" sheetId="3" r:id="rId3"/>
  </sheets>
  <definedNames>
    <definedName name="_xlnm.Print_Area" localSheetId="1">'版本1'!$C$7:$I$60</definedName>
  </definedNames>
  <calcPr fullCalcOnLoad="1"/>
</workbook>
</file>

<file path=xl/sharedStrings.xml><?xml version="1.0" encoding="utf-8"?>
<sst xmlns="http://schemas.openxmlformats.org/spreadsheetml/2006/main" count="145" uniqueCount="88">
  <si>
    <t>小麦</t>
  </si>
  <si>
    <t>大豆</t>
  </si>
  <si>
    <t>Barley grain</t>
  </si>
  <si>
    <t>Wheat</t>
  </si>
  <si>
    <t>Soybeans</t>
  </si>
  <si>
    <t>大麦</t>
  </si>
  <si>
    <t>Barley Malt</t>
  </si>
  <si>
    <t>Oats</t>
  </si>
  <si>
    <t>Product Name</t>
  </si>
  <si>
    <t>Sorghum</t>
  </si>
  <si>
    <t>Rye</t>
  </si>
  <si>
    <t>玉米</t>
  </si>
  <si>
    <t>高粱</t>
  </si>
  <si>
    <t>黑麦</t>
  </si>
  <si>
    <t>Corn</t>
  </si>
  <si>
    <t>？蒲式耳</t>
  </si>
  <si>
    <t>知普洱数</t>
  </si>
  <si>
    <t>？吨</t>
  </si>
  <si>
    <t>？磅</t>
  </si>
  <si>
    <t xml:space="preserve">等量转换  </t>
  </si>
  <si>
    <t>单位换算</t>
  </si>
  <si>
    <t>知磅数</t>
  </si>
  <si>
    <t>知吨数</t>
  </si>
  <si>
    <t>Barley</t>
  </si>
  <si>
    <r>
      <t>蒲式耳</t>
    </r>
    <r>
      <rPr>
        <b/>
        <sz val="11"/>
        <rFont val="Arial"/>
        <family val="2"/>
      </rPr>
      <t xml:space="preserve"> Vs </t>
    </r>
    <r>
      <rPr>
        <b/>
        <sz val="11"/>
        <rFont val="細明體"/>
        <family val="3"/>
      </rPr>
      <t>磅</t>
    </r>
  </si>
  <si>
    <r>
      <t>商品名称</t>
    </r>
    <r>
      <rPr>
        <b/>
        <sz val="11"/>
        <rFont val="Arial"/>
        <family val="2"/>
      </rPr>
      <t xml:space="preserve"> </t>
    </r>
  </si>
  <si>
    <r>
      <t>1</t>
    </r>
    <r>
      <rPr>
        <b/>
        <sz val="11"/>
        <rFont val="細明體"/>
        <family val="3"/>
      </rPr>
      <t>蒲式耳</t>
    </r>
    <r>
      <rPr>
        <b/>
        <sz val="11"/>
        <rFont val="Arial"/>
        <family val="2"/>
      </rPr>
      <t>=</t>
    </r>
    <r>
      <rPr>
        <b/>
        <sz val="11"/>
        <rFont val="細明體"/>
        <family val="3"/>
      </rPr>
      <t>？磅</t>
    </r>
  </si>
  <si>
    <r>
      <t>大麦芽</t>
    </r>
    <r>
      <rPr>
        <b/>
        <sz val="11"/>
        <rFont val="Arial"/>
        <family val="2"/>
      </rPr>
      <t xml:space="preserve"> </t>
    </r>
  </si>
  <si>
    <r>
      <t>燕麦</t>
    </r>
    <r>
      <rPr>
        <b/>
        <sz val="11"/>
        <rFont val="Arial"/>
        <family val="2"/>
      </rPr>
      <t xml:space="preserve"> </t>
    </r>
  </si>
  <si>
    <r>
      <t>蒲式耳</t>
    </r>
    <r>
      <rPr>
        <b/>
        <sz val="11"/>
        <rFont val="Arial"/>
        <family val="2"/>
      </rPr>
      <t xml:space="preserve"> Vs </t>
    </r>
    <r>
      <rPr>
        <b/>
        <sz val="11"/>
        <rFont val="細明體"/>
        <family val="3"/>
      </rPr>
      <t>吨</t>
    </r>
  </si>
  <si>
    <r>
      <t>1</t>
    </r>
    <r>
      <rPr>
        <b/>
        <sz val="11"/>
        <rFont val="細明體"/>
        <family val="3"/>
      </rPr>
      <t>蒲式耳</t>
    </r>
    <r>
      <rPr>
        <b/>
        <sz val="11"/>
        <rFont val="Arial"/>
        <family val="2"/>
      </rPr>
      <t>=</t>
    </r>
    <r>
      <rPr>
        <b/>
        <sz val="11"/>
        <rFont val="細明體"/>
        <family val="3"/>
      </rPr>
      <t>？吨</t>
    </r>
  </si>
  <si>
    <r>
      <t>蒲式耳每英亩</t>
    </r>
    <r>
      <rPr>
        <b/>
        <sz val="11"/>
        <rFont val="Arial"/>
        <family val="2"/>
      </rPr>
      <t xml:space="preserve"> Vs </t>
    </r>
    <r>
      <rPr>
        <b/>
        <sz val="11"/>
        <rFont val="細明體"/>
        <family val="3"/>
      </rPr>
      <t>吨每公顷</t>
    </r>
  </si>
  <si>
    <r>
      <t>1</t>
    </r>
    <r>
      <rPr>
        <b/>
        <sz val="11"/>
        <rFont val="細明體"/>
        <family val="3"/>
      </rPr>
      <t>蒲式耳每英亩</t>
    </r>
    <r>
      <rPr>
        <b/>
        <sz val="11"/>
        <rFont val="Arial"/>
        <family val="2"/>
      </rPr>
      <t>=</t>
    </r>
    <r>
      <rPr>
        <b/>
        <sz val="11"/>
        <rFont val="細明體"/>
        <family val="3"/>
      </rPr>
      <t>？吨每公顷</t>
    </r>
  </si>
  <si>
    <r>
      <t>知蒲式耳</t>
    </r>
    <r>
      <rPr>
        <b/>
        <sz val="11"/>
        <rFont val="Arial"/>
        <family val="2"/>
      </rPr>
      <t>/</t>
    </r>
    <r>
      <rPr>
        <b/>
        <sz val="11"/>
        <rFont val="細明體"/>
        <family val="3"/>
      </rPr>
      <t>英亩</t>
    </r>
  </si>
  <si>
    <r>
      <t>？吨</t>
    </r>
    <r>
      <rPr>
        <b/>
        <sz val="11"/>
        <rFont val="Arial"/>
        <family val="2"/>
      </rPr>
      <t>/</t>
    </r>
    <r>
      <rPr>
        <b/>
        <sz val="11"/>
        <rFont val="細明體"/>
        <family val="3"/>
      </rPr>
      <t>公顷</t>
    </r>
  </si>
  <si>
    <r>
      <t>知吨</t>
    </r>
    <r>
      <rPr>
        <b/>
        <sz val="11"/>
        <rFont val="Arial"/>
        <family val="2"/>
      </rPr>
      <t>/</t>
    </r>
    <r>
      <rPr>
        <b/>
        <sz val="11"/>
        <rFont val="細明體"/>
        <family val="3"/>
      </rPr>
      <t>公顷</t>
    </r>
  </si>
  <si>
    <r>
      <t>？知蒲式耳</t>
    </r>
    <r>
      <rPr>
        <b/>
        <sz val="11"/>
        <rFont val="Arial"/>
        <family val="2"/>
      </rPr>
      <t>/</t>
    </r>
    <r>
      <rPr>
        <b/>
        <sz val="11"/>
        <rFont val="細明體"/>
        <family val="3"/>
      </rPr>
      <t>英亩</t>
    </r>
  </si>
  <si>
    <t>期货常用单位换算</t>
  </si>
  <si>
    <t>产品名称</t>
  </si>
  <si>
    <t>原油</t>
  </si>
  <si>
    <t>？美国加仑</t>
  </si>
  <si>
    <t>交易所名称</t>
  </si>
  <si>
    <t>？千克</t>
  </si>
  <si>
    <t>豆粕</t>
  </si>
  <si>
    <t>NYMEX</t>
  </si>
  <si>
    <t>豆油</t>
  </si>
  <si>
    <t>CBOT</t>
  </si>
  <si>
    <t>Soybean Meal</t>
  </si>
  <si>
    <t>Soybean</t>
  </si>
  <si>
    <t>Crude Oil</t>
  </si>
  <si>
    <t>Soybean Oil</t>
  </si>
  <si>
    <t>NYOBT</t>
  </si>
  <si>
    <t>棉花</t>
  </si>
  <si>
    <t>？包</t>
  </si>
  <si>
    <t>COMEX</t>
  </si>
  <si>
    <t>金</t>
  </si>
  <si>
    <t>？克</t>
  </si>
  <si>
    <t>？磅</t>
  </si>
  <si>
    <t>Gold</t>
  </si>
  <si>
    <t>Cotton</t>
  </si>
  <si>
    <t>NYBOT</t>
  </si>
  <si>
    <t>Suger</t>
  </si>
  <si>
    <t>白糖</t>
  </si>
  <si>
    <t>COMEX</t>
  </si>
  <si>
    <t>Silver</t>
  </si>
  <si>
    <t>银</t>
  </si>
  <si>
    <t>Copper</t>
  </si>
  <si>
    <t>铜</t>
  </si>
  <si>
    <t>CBOT</t>
  </si>
  <si>
    <r>
      <t>注：</t>
    </r>
    <r>
      <rPr>
        <b/>
        <sz val="10"/>
        <rFont val="Arial"/>
        <family val="2"/>
      </rPr>
      <t>1</t>
    </r>
    <r>
      <rPr>
        <b/>
        <sz val="10"/>
        <rFont val="細明體"/>
        <family val="3"/>
      </rPr>
      <t>短吨</t>
    </r>
    <r>
      <rPr>
        <b/>
        <sz val="10"/>
        <rFont val="Arial"/>
        <family val="2"/>
      </rPr>
      <t>=2000</t>
    </r>
    <r>
      <rPr>
        <b/>
        <sz val="10"/>
        <rFont val="細明體"/>
        <family val="3"/>
      </rPr>
      <t>磅</t>
    </r>
    <r>
      <rPr>
        <b/>
        <sz val="10"/>
        <rFont val="Arial"/>
        <family val="2"/>
      </rPr>
      <t>,1</t>
    </r>
    <r>
      <rPr>
        <b/>
        <sz val="10"/>
        <rFont val="細明體"/>
        <family val="3"/>
      </rPr>
      <t>吨</t>
    </r>
    <r>
      <rPr>
        <b/>
        <sz val="10"/>
        <rFont val="Arial"/>
        <family val="2"/>
      </rPr>
      <t>=1.1023</t>
    </r>
    <r>
      <rPr>
        <b/>
        <sz val="10"/>
        <rFont val="細明體"/>
        <family val="3"/>
      </rPr>
      <t>短吨</t>
    </r>
    <r>
      <rPr>
        <b/>
        <sz val="10"/>
        <rFont val="Arial"/>
        <family val="2"/>
      </rPr>
      <t>=1000</t>
    </r>
    <r>
      <rPr>
        <b/>
        <sz val="10"/>
        <rFont val="細明體"/>
        <family val="3"/>
      </rPr>
      <t>千克</t>
    </r>
  </si>
  <si>
    <r>
      <t>注：</t>
    </r>
    <r>
      <rPr>
        <b/>
        <sz val="10"/>
        <rFont val="Arial"/>
        <family val="2"/>
      </rPr>
      <t>1</t>
    </r>
    <r>
      <rPr>
        <b/>
        <sz val="10"/>
        <rFont val="Arial Unicode MS"/>
        <family val="2"/>
      </rPr>
      <t>吨</t>
    </r>
    <r>
      <rPr>
        <b/>
        <sz val="10"/>
        <rFont val="Arial"/>
        <family val="2"/>
      </rPr>
      <t>=2204.622</t>
    </r>
    <r>
      <rPr>
        <b/>
        <sz val="10"/>
        <rFont val="Arial Unicode MS"/>
        <family val="2"/>
      </rPr>
      <t>磅</t>
    </r>
  </si>
  <si>
    <r>
      <t>注：</t>
    </r>
    <r>
      <rPr>
        <b/>
        <sz val="10"/>
        <rFont val="Arial"/>
        <family val="2"/>
      </rPr>
      <t>1</t>
    </r>
    <r>
      <rPr>
        <b/>
        <sz val="10"/>
        <rFont val="Arial Unicode MS"/>
        <family val="2"/>
      </rPr>
      <t>桶</t>
    </r>
    <r>
      <rPr>
        <b/>
        <sz val="10"/>
        <rFont val="Arial"/>
        <family val="2"/>
      </rPr>
      <t>=0.13698</t>
    </r>
    <r>
      <rPr>
        <b/>
        <sz val="10"/>
        <rFont val="Arial Unicode MS"/>
        <family val="2"/>
      </rPr>
      <t>吨，</t>
    </r>
    <r>
      <rPr>
        <b/>
        <sz val="10"/>
        <rFont val="Arial"/>
        <family val="2"/>
      </rPr>
      <t>1</t>
    </r>
    <r>
      <rPr>
        <b/>
        <sz val="10"/>
        <rFont val="Arial Unicode MS"/>
        <family val="2"/>
      </rPr>
      <t>桶</t>
    </r>
    <r>
      <rPr>
        <b/>
        <sz val="10"/>
        <rFont val="Arial"/>
        <family val="2"/>
      </rPr>
      <t>=42</t>
    </r>
    <r>
      <rPr>
        <b/>
        <sz val="10"/>
        <rFont val="Arial Unicode MS"/>
        <family val="2"/>
      </rPr>
      <t>美国加仑</t>
    </r>
  </si>
  <si>
    <r>
      <t>注：</t>
    </r>
    <r>
      <rPr>
        <b/>
        <sz val="10"/>
        <rFont val="Arial"/>
        <family val="2"/>
      </rPr>
      <t>1</t>
    </r>
    <r>
      <rPr>
        <b/>
        <sz val="10"/>
        <rFont val="Arial Unicode MS"/>
        <family val="2"/>
      </rPr>
      <t>吨</t>
    </r>
    <r>
      <rPr>
        <b/>
        <sz val="10"/>
        <rFont val="Arial"/>
        <family val="2"/>
      </rPr>
      <t>=2204.622</t>
    </r>
    <r>
      <rPr>
        <b/>
        <sz val="10"/>
        <rFont val="Arial Unicode MS"/>
        <family val="2"/>
      </rPr>
      <t>磅</t>
    </r>
  </si>
  <si>
    <r>
      <t>注：</t>
    </r>
    <r>
      <rPr>
        <b/>
        <sz val="10"/>
        <rFont val="Arial"/>
        <family val="2"/>
      </rPr>
      <t>1</t>
    </r>
    <r>
      <rPr>
        <b/>
        <sz val="10"/>
        <rFont val="Arial Unicode MS"/>
        <family val="2"/>
      </rPr>
      <t>吨</t>
    </r>
    <r>
      <rPr>
        <b/>
        <sz val="10"/>
        <rFont val="Arial"/>
        <family val="2"/>
      </rPr>
      <t>=2204.622</t>
    </r>
    <r>
      <rPr>
        <b/>
        <sz val="10"/>
        <rFont val="Arial Unicode MS"/>
        <family val="2"/>
      </rPr>
      <t>磅</t>
    </r>
    <r>
      <rPr>
        <b/>
        <sz val="10"/>
        <rFont val="Arial"/>
        <family val="2"/>
      </rPr>
      <t>,1</t>
    </r>
    <r>
      <rPr>
        <b/>
        <sz val="10"/>
        <rFont val="Arial Unicode MS"/>
        <family val="2"/>
      </rPr>
      <t>包</t>
    </r>
    <r>
      <rPr>
        <b/>
        <sz val="10"/>
        <rFont val="Arial"/>
        <family val="2"/>
      </rPr>
      <t>=480</t>
    </r>
    <r>
      <rPr>
        <b/>
        <sz val="10"/>
        <rFont val="Arial Unicode MS"/>
        <family val="2"/>
      </rPr>
      <t>磅</t>
    </r>
  </si>
  <si>
    <r>
      <t>注：</t>
    </r>
    <r>
      <rPr>
        <b/>
        <sz val="10"/>
        <rFont val="Arial"/>
        <family val="2"/>
      </rPr>
      <t>1</t>
    </r>
    <r>
      <rPr>
        <b/>
        <sz val="10"/>
        <rFont val="細明體"/>
        <family val="3"/>
      </rPr>
      <t>磅</t>
    </r>
    <r>
      <rPr>
        <b/>
        <sz val="10"/>
        <rFont val="Arial"/>
        <family val="2"/>
      </rPr>
      <t>=16</t>
    </r>
    <r>
      <rPr>
        <b/>
        <sz val="10"/>
        <rFont val="細明體"/>
        <family val="3"/>
      </rPr>
      <t>盎司（此指金衡制盎司），</t>
    </r>
    <r>
      <rPr>
        <b/>
        <sz val="10"/>
        <rFont val="Arial"/>
        <family val="2"/>
      </rPr>
      <t>1</t>
    </r>
    <r>
      <rPr>
        <b/>
        <sz val="10"/>
        <rFont val="細明體"/>
        <family val="3"/>
      </rPr>
      <t>盎司</t>
    </r>
    <r>
      <rPr>
        <b/>
        <sz val="10"/>
        <rFont val="Arial"/>
        <family val="2"/>
      </rPr>
      <t>=31.1035</t>
    </r>
    <r>
      <rPr>
        <b/>
        <sz val="10"/>
        <rFont val="細明體"/>
        <family val="3"/>
      </rPr>
      <t>克</t>
    </r>
  </si>
  <si>
    <t>？吨</t>
  </si>
  <si>
    <r>
      <t>注：</t>
    </r>
    <r>
      <rPr>
        <b/>
        <sz val="10"/>
        <rFont val="Arial"/>
        <family val="2"/>
      </rPr>
      <t>1</t>
    </r>
    <r>
      <rPr>
        <b/>
        <sz val="10"/>
        <rFont val="細明體"/>
        <family val="3"/>
      </rPr>
      <t>蒲式耳大豆</t>
    </r>
    <r>
      <rPr>
        <b/>
        <sz val="10"/>
        <rFont val="Arial"/>
        <family val="2"/>
      </rPr>
      <t>=60</t>
    </r>
    <r>
      <rPr>
        <b/>
        <sz val="10"/>
        <rFont val="細明體"/>
        <family val="3"/>
      </rPr>
      <t>磅</t>
    </r>
    <r>
      <rPr>
        <b/>
        <sz val="10"/>
        <rFont val="Arial"/>
        <family val="2"/>
      </rPr>
      <t>=0.0272161</t>
    </r>
    <r>
      <rPr>
        <b/>
        <sz val="10"/>
        <rFont val="細明體"/>
        <family val="3"/>
      </rPr>
      <t>吨</t>
    </r>
    <r>
      <rPr>
        <b/>
        <sz val="10"/>
        <rFont val="Arial"/>
        <family val="2"/>
      </rPr>
      <t>, 1</t>
    </r>
    <r>
      <rPr>
        <b/>
        <sz val="10"/>
        <rFont val="細明體"/>
        <family val="3"/>
      </rPr>
      <t>吨</t>
    </r>
    <r>
      <rPr>
        <b/>
        <sz val="10"/>
        <rFont val="Arial"/>
        <family val="2"/>
      </rPr>
      <t>=2204.622</t>
    </r>
    <r>
      <rPr>
        <b/>
        <sz val="10"/>
        <rFont val="細明體"/>
        <family val="3"/>
      </rPr>
      <t>磅</t>
    </r>
    <r>
      <rPr>
        <b/>
        <sz val="10"/>
        <rFont val="Arial"/>
        <family val="2"/>
      </rPr>
      <t>=1000</t>
    </r>
    <r>
      <rPr>
        <b/>
        <sz val="10"/>
        <rFont val="細明體"/>
        <family val="3"/>
      </rPr>
      <t>千克</t>
    </r>
  </si>
  <si>
    <r>
      <t>注：</t>
    </r>
    <r>
      <rPr>
        <b/>
        <sz val="10"/>
        <rFont val="Arial"/>
        <family val="2"/>
      </rPr>
      <t>1</t>
    </r>
    <r>
      <rPr>
        <b/>
        <sz val="10"/>
        <rFont val="Arial Unicode MS"/>
        <family val="2"/>
      </rPr>
      <t>蒲式耳小麦</t>
    </r>
    <r>
      <rPr>
        <b/>
        <sz val="10"/>
        <rFont val="Arial"/>
        <family val="2"/>
      </rPr>
      <t>=60</t>
    </r>
    <r>
      <rPr>
        <b/>
        <sz val="10"/>
        <rFont val="Arial Unicode MS"/>
        <family val="2"/>
      </rPr>
      <t>磅，</t>
    </r>
    <r>
      <rPr>
        <b/>
        <sz val="10"/>
        <rFont val="Arial"/>
        <family val="2"/>
      </rPr>
      <t>1</t>
    </r>
    <r>
      <rPr>
        <b/>
        <sz val="10"/>
        <rFont val="Arial Unicode MS"/>
        <family val="2"/>
      </rPr>
      <t>吨</t>
    </r>
    <r>
      <rPr>
        <b/>
        <sz val="10"/>
        <rFont val="Arial"/>
        <family val="2"/>
      </rPr>
      <t>=2204.622</t>
    </r>
    <r>
      <rPr>
        <b/>
        <sz val="10"/>
        <rFont val="Arial Unicode MS"/>
        <family val="2"/>
      </rPr>
      <t>磅</t>
    </r>
    <r>
      <rPr>
        <b/>
        <sz val="10"/>
        <rFont val="Arial"/>
        <family val="2"/>
      </rPr>
      <t>=1000</t>
    </r>
    <r>
      <rPr>
        <b/>
        <sz val="10"/>
        <rFont val="Arial Unicode MS"/>
        <family val="2"/>
      </rPr>
      <t>千克</t>
    </r>
  </si>
  <si>
    <r>
      <t>注：</t>
    </r>
    <r>
      <rPr>
        <b/>
        <sz val="10"/>
        <rFont val="Arial"/>
        <family val="2"/>
      </rPr>
      <t>1</t>
    </r>
    <r>
      <rPr>
        <b/>
        <sz val="10"/>
        <rFont val="細明體"/>
        <family val="3"/>
      </rPr>
      <t>吨</t>
    </r>
    <r>
      <rPr>
        <b/>
        <sz val="10"/>
        <rFont val="Arial"/>
        <family val="2"/>
      </rPr>
      <t>=2204.622</t>
    </r>
    <r>
      <rPr>
        <b/>
        <sz val="10"/>
        <rFont val="細明體"/>
        <family val="3"/>
      </rPr>
      <t>磅</t>
    </r>
  </si>
  <si>
    <r>
      <t>已知桶数</t>
    </r>
    <r>
      <rPr>
        <b/>
        <sz val="11"/>
        <rFont val="Arial"/>
        <family val="2"/>
      </rPr>
      <t xml:space="preserve"> </t>
    </r>
  </si>
  <si>
    <t>已知磅数</t>
  </si>
  <si>
    <t>已知蒲式耳数</t>
  </si>
  <si>
    <t>已知短吨数</t>
  </si>
  <si>
    <t>已知盎司数</t>
  </si>
  <si>
    <t>自动计算区域</t>
  </si>
  <si>
    <r>
      <t>1</t>
    </r>
    <r>
      <rPr>
        <b/>
        <sz val="11"/>
        <rFont val="宋体"/>
        <family val="0"/>
      </rPr>
      <t>桶</t>
    </r>
    <r>
      <rPr>
        <b/>
        <sz val="11"/>
        <rFont val="Arial"/>
        <family val="2"/>
      </rPr>
      <t>=42</t>
    </r>
    <r>
      <rPr>
        <b/>
        <sz val="11"/>
        <rFont val="宋体"/>
        <family val="0"/>
      </rPr>
      <t>加仑</t>
    </r>
  </si>
  <si>
    <r>
      <t>1</t>
    </r>
    <r>
      <rPr>
        <b/>
        <sz val="11"/>
        <rFont val="宋体"/>
        <family val="0"/>
      </rPr>
      <t>桶</t>
    </r>
    <r>
      <rPr>
        <b/>
        <sz val="11"/>
        <rFont val="Arial"/>
        <family val="2"/>
      </rPr>
      <t>= 0.137</t>
    </r>
    <r>
      <rPr>
        <b/>
        <sz val="11"/>
        <rFont val="宋体"/>
        <family val="0"/>
      </rPr>
      <t>吨</t>
    </r>
    <r>
      <rPr>
        <b/>
        <sz val="11"/>
        <rFont val="Arial"/>
        <family val="2"/>
      </rPr>
      <t>/t</t>
    </r>
  </si>
  <si>
    <t>注：1蒲式耳玉米=60磅=0.0272161吨, 1吨=2204.622磅=1000千克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</si>
</sst>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￥&quot;#,##0;&quot;￥&quot;\-#,##0"/>
    <numFmt numFmtId="195" formatCode="&quot;￥&quot;#,##0;[Red]&quot;￥&quot;\-#,##0"/>
    <numFmt numFmtId="196" formatCode="&quot;￥&quot;#,##0.00;&quot;￥&quot;\-#,##0.00"/>
    <numFmt numFmtId="197" formatCode="&quot;￥&quot;#,##0.00;[Red]&quot;￥&quot;\-#,##0.00"/>
    <numFmt numFmtId="198" formatCode="_ &quot;￥&quot;* #,##0_ ;_ &quot;￥&quot;* \-#,##0_ ;_ &quot;￥&quot;* &quot;-&quot;_ ;_ @_ "/>
    <numFmt numFmtId="199" formatCode="_ * #,##0_ ;_ * \-#,##0_ ;_ * &quot;-&quot;_ ;_ @_ "/>
    <numFmt numFmtId="200" formatCode="_ &quot;￥&quot;* #,##0.00_ ;_ &quot;￥&quot;* \-#,##0.00_ ;_ &quot;￥&quot;* &quot;-&quot;??_ ;_ @_ "/>
    <numFmt numFmtId="201" formatCode="_ * #,##0.00_ ;_ * \-#,##0.00_ ;_ * &quot;-&quot;??_ ;_ @_ "/>
    <numFmt numFmtId="202" formatCode="0.0000_ "/>
    <numFmt numFmtId="203" formatCode="0.000_ "/>
    <numFmt numFmtId="204" formatCode="0.0_ "/>
    <numFmt numFmtId="205" formatCode="0.00_ "/>
  </numFmts>
  <fonts count="14">
    <font>
      <sz val="10"/>
      <name val="Arial"/>
      <family val="2"/>
    </font>
    <font>
      <sz val="9"/>
      <name val="細明體"/>
      <family val="3"/>
    </font>
    <font>
      <b/>
      <sz val="11"/>
      <name val="細明體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sz val="10"/>
      <name val="細明體"/>
      <family val="3"/>
    </font>
    <font>
      <b/>
      <sz val="14"/>
      <name val="Arial Unicode MS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b/>
      <sz val="11"/>
      <name val="宋体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2" borderId="9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3" fillId="3" borderId="1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2" borderId="14" xfId="0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3" fillId="3" borderId="15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5" borderId="22" xfId="0" applyFont="1" applyFill="1" applyBorder="1" applyAlignment="1">
      <alignment/>
    </xf>
    <xf numFmtId="0" fontId="3" fillId="0" borderId="15" xfId="0" applyFont="1" applyBorder="1" applyAlignment="1">
      <alignment/>
    </xf>
    <xf numFmtId="0" fontId="6" fillId="0" borderId="24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5" borderId="25" xfId="0" applyFont="1" applyFill="1" applyBorder="1" applyAlignment="1">
      <alignment/>
    </xf>
    <xf numFmtId="0" fontId="3" fillId="5" borderId="26" xfId="0" applyFont="1" applyFill="1" applyBorder="1" applyAlignment="1">
      <alignment/>
    </xf>
    <xf numFmtId="0" fontId="3" fillId="6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6" borderId="25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6" borderId="2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7" borderId="22" xfId="0" applyFont="1" applyFill="1" applyBorder="1" applyAlignment="1">
      <alignment/>
    </xf>
    <xf numFmtId="0" fontId="3" fillId="7" borderId="25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7" borderId="2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31" xfId="0" applyFont="1" applyFill="1" applyBorder="1" applyAlignment="1">
      <alignment/>
    </xf>
    <xf numFmtId="0" fontId="3" fillId="5" borderId="29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shrinkToFit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03" fontId="5" fillId="0" borderId="10" xfId="0" applyNumberFormat="1" applyFont="1" applyBorder="1" applyAlignment="1">
      <alignment/>
    </xf>
    <xf numFmtId="203" fontId="3" fillId="0" borderId="11" xfId="0" applyNumberFormat="1" applyFont="1" applyBorder="1" applyAlignment="1">
      <alignment/>
    </xf>
    <xf numFmtId="203" fontId="5" fillId="0" borderId="11" xfId="0" applyNumberFormat="1" applyFont="1" applyBorder="1" applyAlignment="1">
      <alignment/>
    </xf>
    <xf numFmtId="205" fontId="3" fillId="8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7" xfId="0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9" fillId="9" borderId="38" xfId="0" applyFont="1" applyFill="1" applyBorder="1" applyAlignment="1">
      <alignment horizontal="center" wrapText="1" shrinkToFit="1"/>
    </xf>
    <xf numFmtId="0" fontId="10" fillId="9" borderId="39" xfId="0" applyFont="1" applyFill="1" applyBorder="1" applyAlignment="1">
      <alignment wrapText="1"/>
    </xf>
    <xf numFmtId="0" fontId="10" fillId="9" borderId="40" xfId="0" applyFont="1" applyFill="1" applyBorder="1" applyAlignment="1">
      <alignment wrapText="1"/>
    </xf>
    <xf numFmtId="0" fontId="10" fillId="9" borderId="41" xfId="0" applyFont="1" applyFill="1" applyBorder="1" applyAlignment="1">
      <alignment wrapText="1"/>
    </xf>
    <xf numFmtId="0" fontId="8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J39"/>
  <sheetViews>
    <sheetView workbookViewId="0" topLeftCell="C13">
      <selection activeCell="E16" sqref="E16"/>
    </sheetView>
  </sheetViews>
  <sheetFormatPr defaultColWidth="9.140625" defaultRowHeight="12.75"/>
  <cols>
    <col min="1" max="1" width="11.7109375" style="1" bestFit="1" customWidth="1"/>
    <col min="2" max="2" width="9.140625" style="1" customWidth="1"/>
    <col min="3" max="3" width="17.00390625" style="1" bestFit="1" customWidth="1"/>
    <col min="4" max="4" width="27.00390625" style="1" bestFit="1" customWidth="1"/>
    <col min="5" max="5" width="33.421875" style="1" bestFit="1" customWidth="1"/>
    <col min="6" max="6" width="14.8515625" style="1" bestFit="1" customWidth="1"/>
    <col min="7" max="7" width="11.8515625" style="1" bestFit="1" customWidth="1"/>
    <col min="8" max="8" width="12.7109375" style="1" customWidth="1"/>
    <col min="9" max="9" width="20.7109375" style="1" bestFit="1" customWidth="1"/>
    <col min="10" max="16384" width="9.140625" style="1" customWidth="1"/>
  </cols>
  <sheetData>
    <row r="5" spans="3:10" ht="15">
      <c r="C5" s="3"/>
      <c r="D5" s="3"/>
      <c r="E5" s="3"/>
      <c r="F5" s="3"/>
      <c r="G5" s="3"/>
      <c r="H5" s="3"/>
      <c r="I5" s="3"/>
      <c r="J5" s="4"/>
    </row>
    <row r="6" spans="3:10" ht="15.75">
      <c r="C6" s="3"/>
      <c r="D6" s="3"/>
      <c r="E6" s="2" t="s">
        <v>20</v>
      </c>
      <c r="F6" s="5"/>
      <c r="G6" s="3"/>
      <c r="H6" s="3"/>
      <c r="I6" s="3"/>
      <c r="J6" s="4"/>
    </row>
    <row r="7" spans="3:10" ht="15">
      <c r="C7" s="3"/>
      <c r="D7" s="3"/>
      <c r="E7" s="5"/>
      <c r="F7" s="5"/>
      <c r="G7" s="3"/>
      <c r="H7" s="3"/>
      <c r="I7" s="3"/>
      <c r="J7" s="4"/>
    </row>
    <row r="8" spans="3:10" ht="15.75" thickBot="1">
      <c r="C8" s="3"/>
      <c r="D8" s="3"/>
      <c r="E8" s="3"/>
      <c r="F8" s="3"/>
      <c r="G8" s="3"/>
      <c r="H8" s="3"/>
      <c r="I8" s="3"/>
      <c r="J8" s="4"/>
    </row>
    <row r="9" spans="3:10" ht="15.75">
      <c r="C9" s="6"/>
      <c r="D9" s="7" t="s">
        <v>24</v>
      </c>
      <c r="E9" s="8"/>
      <c r="F9" s="8"/>
      <c r="G9" s="9" t="s">
        <v>19</v>
      </c>
      <c r="H9" s="10"/>
      <c r="I9" s="11"/>
      <c r="J9" s="4"/>
    </row>
    <row r="10" spans="3:10" ht="15">
      <c r="C10" s="12"/>
      <c r="D10" s="13"/>
      <c r="E10" s="13"/>
      <c r="F10" s="14"/>
      <c r="G10" s="15"/>
      <c r="H10" s="15"/>
      <c r="I10" s="16"/>
      <c r="J10" s="4"/>
    </row>
    <row r="11" spans="3:10" ht="15.75">
      <c r="C11" s="12" t="s">
        <v>8</v>
      </c>
      <c r="D11" s="17" t="s">
        <v>25</v>
      </c>
      <c r="E11" s="13" t="s">
        <v>26</v>
      </c>
      <c r="F11" s="18" t="s">
        <v>16</v>
      </c>
      <c r="G11" s="19" t="s">
        <v>18</v>
      </c>
      <c r="H11" s="20" t="s">
        <v>21</v>
      </c>
      <c r="I11" s="21" t="s">
        <v>15</v>
      </c>
      <c r="J11" s="4"/>
    </row>
    <row r="12" spans="3:10" ht="15.75">
      <c r="C12" s="12" t="s">
        <v>3</v>
      </c>
      <c r="D12" s="17" t="s">
        <v>0</v>
      </c>
      <c r="E12" s="22">
        <v>60</v>
      </c>
      <c r="F12" s="23"/>
      <c r="G12" s="24">
        <f>F12*E12</f>
        <v>0</v>
      </c>
      <c r="H12" s="25">
        <v>0</v>
      </c>
      <c r="I12" s="26">
        <f>H12/E12</f>
        <v>0</v>
      </c>
      <c r="J12" s="4"/>
    </row>
    <row r="13" spans="3:10" ht="15.75">
      <c r="C13" s="12" t="s">
        <v>4</v>
      </c>
      <c r="D13" s="17" t="s">
        <v>1</v>
      </c>
      <c r="E13" s="22">
        <v>60</v>
      </c>
      <c r="F13" s="23"/>
      <c r="G13" s="24">
        <f>F13*E13</f>
        <v>0</v>
      </c>
      <c r="H13" s="25"/>
      <c r="I13" s="26">
        <f>H13/E13</f>
        <v>0</v>
      </c>
      <c r="J13" s="4"/>
    </row>
    <row r="14" spans="3:10" ht="15.75">
      <c r="C14" s="12" t="s">
        <v>2</v>
      </c>
      <c r="D14" s="17" t="s">
        <v>5</v>
      </c>
      <c r="E14" s="22">
        <v>48</v>
      </c>
      <c r="F14" s="23"/>
      <c r="G14" s="24">
        <f>F14*E14</f>
        <v>0</v>
      </c>
      <c r="H14" s="25"/>
      <c r="I14" s="26">
        <f>H14/E14</f>
        <v>0</v>
      </c>
      <c r="J14" s="4"/>
    </row>
    <row r="15" spans="3:10" ht="15.75">
      <c r="C15" s="12" t="s">
        <v>6</v>
      </c>
      <c r="D15" s="17" t="s">
        <v>27</v>
      </c>
      <c r="E15" s="22">
        <v>34</v>
      </c>
      <c r="F15" s="23"/>
      <c r="G15" s="24">
        <f>F15*E15</f>
        <v>0</v>
      </c>
      <c r="H15" s="25"/>
      <c r="I15" s="26">
        <f>H15/E15</f>
        <v>0</v>
      </c>
      <c r="J15" s="4"/>
    </row>
    <row r="16" spans="3:10" ht="15.75">
      <c r="C16" s="12" t="s">
        <v>7</v>
      </c>
      <c r="D16" s="17" t="s">
        <v>28</v>
      </c>
      <c r="E16" s="22">
        <v>32</v>
      </c>
      <c r="F16" s="23"/>
      <c r="G16" s="24">
        <f>F16*E16</f>
        <v>0</v>
      </c>
      <c r="H16" s="25"/>
      <c r="I16" s="26">
        <f>H16/E16</f>
        <v>0</v>
      </c>
      <c r="J16" s="4"/>
    </row>
    <row r="17" spans="3:10" ht="15">
      <c r="C17" s="12"/>
      <c r="D17" s="13"/>
      <c r="E17" s="13"/>
      <c r="F17" s="23"/>
      <c r="G17" s="24"/>
      <c r="H17" s="25"/>
      <c r="I17" s="27"/>
      <c r="J17" s="4"/>
    </row>
    <row r="18" spans="3:10" ht="15">
      <c r="C18" s="12"/>
      <c r="D18" s="13"/>
      <c r="E18" s="13"/>
      <c r="F18" s="23"/>
      <c r="G18" s="28"/>
      <c r="H18" s="25"/>
      <c r="I18" s="29"/>
      <c r="J18" s="4"/>
    </row>
    <row r="19" spans="3:10" ht="15.75">
      <c r="C19" s="12"/>
      <c r="D19" s="17" t="s">
        <v>29</v>
      </c>
      <c r="E19" s="13"/>
      <c r="F19" s="23"/>
      <c r="G19" s="30"/>
      <c r="H19" s="25"/>
      <c r="I19" s="29"/>
      <c r="J19" s="4"/>
    </row>
    <row r="20" spans="3:10" ht="15.75">
      <c r="C20" s="12"/>
      <c r="D20" s="17"/>
      <c r="E20" s="13"/>
      <c r="F20" s="23"/>
      <c r="G20" s="30"/>
      <c r="H20" s="25"/>
      <c r="I20" s="29"/>
      <c r="J20" s="4"/>
    </row>
    <row r="21" spans="3:10" ht="15.75">
      <c r="C21" s="12" t="s">
        <v>8</v>
      </c>
      <c r="D21" s="17" t="s">
        <v>25</v>
      </c>
      <c r="E21" s="13" t="s">
        <v>30</v>
      </c>
      <c r="F21" s="18" t="s">
        <v>16</v>
      </c>
      <c r="G21" s="19" t="s">
        <v>17</v>
      </c>
      <c r="H21" s="20" t="s">
        <v>22</v>
      </c>
      <c r="I21" s="21" t="s">
        <v>15</v>
      </c>
      <c r="J21" s="4"/>
    </row>
    <row r="22" spans="3:10" ht="15.75">
      <c r="C22" s="12" t="s">
        <v>3</v>
      </c>
      <c r="D22" s="17" t="s">
        <v>0</v>
      </c>
      <c r="E22" s="22">
        <v>0.027216</v>
      </c>
      <c r="F22" s="23"/>
      <c r="G22" s="24">
        <f>F22*E22</f>
        <v>0</v>
      </c>
      <c r="H22" s="25"/>
      <c r="I22" s="26">
        <f>H22/E22</f>
        <v>0</v>
      </c>
      <c r="J22" s="4"/>
    </row>
    <row r="23" spans="3:10" ht="15.75">
      <c r="C23" s="12" t="s">
        <v>4</v>
      </c>
      <c r="D23" s="17" t="s">
        <v>1</v>
      </c>
      <c r="E23" s="22">
        <v>0.027216</v>
      </c>
      <c r="F23" s="23"/>
      <c r="G23" s="24">
        <f aca="true" t="shared" si="0" ref="G23:G28">F23*E23</f>
        <v>0</v>
      </c>
      <c r="H23" s="25"/>
      <c r="I23" s="26">
        <f aca="true" t="shared" si="1" ref="I23:I28">H23/E23</f>
        <v>0</v>
      </c>
      <c r="J23" s="4"/>
    </row>
    <row r="24" spans="3:10" ht="15.75">
      <c r="C24" s="12" t="s">
        <v>14</v>
      </c>
      <c r="D24" s="17" t="s">
        <v>11</v>
      </c>
      <c r="E24" s="22">
        <v>0.025401</v>
      </c>
      <c r="F24" s="23"/>
      <c r="G24" s="24">
        <f t="shared" si="0"/>
        <v>0</v>
      </c>
      <c r="H24" s="25"/>
      <c r="I24" s="26">
        <f t="shared" si="1"/>
        <v>0</v>
      </c>
      <c r="J24" s="4"/>
    </row>
    <row r="25" spans="3:10" ht="15.75">
      <c r="C25" s="12" t="s">
        <v>9</v>
      </c>
      <c r="D25" s="17" t="s">
        <v>12</v>
      </c>
      <c r="E25" s="22">
        <v>0.025401</v>
      </c>
      <c r="F25" s="23"/>
      <c r="G25" s="24">
        <f t="shared" si="0"/>
        <v>0</v>
      </c>
      <c r="H25" s="25"/>
      <c r="I25" s="26">
        <f t="shared" si="1"/>
        <v>0</v>
      </c>
      <c r="J25" s="4"/>
    </row>
    <row r="26" spans="3:10" ht="15.75">
      <c r="C26" s="12" t="s">
        <v>10</v>
      </c>
      <c r="D26" s="17" t="s">
        <v>13</v>
      </c>
      <c r="E26" s="22">
        <v>0.025401</v>
      </c>
      <c r="F26" s="23"/>
      <c r="G26" s="24">
        <f t="shared" si="0"/>
        <v>0</v>
      </c>
      <c r="H26" s="25"/>
      <c r="I26" s="26">
        <f t="shared" si="1"/>
        <v>0</v>
      </c>
      <c r="J26" s="4"/>
    </row>
    <row r="27" spans="3:10" ht="15.75">
      <c r="C27" s="12" t="s">
        <v>2</v>
      </c>
      <c r="D27" s="17" t="s">
        <v>5</v>
      </c>
      <c r="E27" s="22">
        <v>0.21772</v>
      </c>
      <c r="F27" s="23"/>
      <c r="G27" s="24">
        <f t="shared" si="0"/>
        <v>0</v>
      </c>
      <c r="H27" s="25"/>
      <c r="I27" s="26">
        <f t="shared" si="1"/>
        <v>0</v>
      </c>
      <c r="J27" s="4"/>
    </row>
    <row r="28" spans="3:10" ht="15.75">
      <c r="C28" s="12" t="s">
        <v>7</v>
      </c>
      <c r="D28" s="17" t="s">
        <v>28</v>
      </c>
      <c r="E28" s="22">
        <v>0.014515</v>
      </c>
      <c r="F28" s="23"/>
      <c r="G28" s="24">
        <f t="shared" si="0"/>
        <v>0</v>
      </c>
      <c r="H28" s="25"/>
      <c r="I28" s="26">
        <f t="shared" si="1"/>
        <v>0</v>
      </c>
      <c r="J28" s="4"/>
    </row>
    <row r="29" spans="3:10" ht="15">
      <c r="C29" s="12"/>
      <c r="D29" s="13"/>
      <c r="E29" s="13"/>
      <c r="F29" s="23"/>
      <c r="G29" s="30"/>
      <c r="H29" s="25"/>
      <c r="I29" s="26"/>
      <c r="J29" s="4"/>
    </row>
    <row r="30" spans="3:10" ht="15">
      <c r="C30" s="12"/>
      <c r="D30" s="13"/>
      <c r="E30" s="13"/>
      <c r="F30" s="23"/>
      <c r="G30" s="30"/>
      <c r="H30" s="25"/>
      <c r="I30" s="29"/>
      <c r="J30" s="4"/>
    </row>
    <row r="31" spans="3:10" ht="15.75">
      <c r="C31" s="12"/>
      <c r="D31" s="17" t="s">
        <v>31</v>
      </c>
      <c r="E31" s="13"/>
      <c r="F31" s="23"/>
      <c r="G31" s="30"/>
      <c r="H31" s="25"/>
      <c r="I31" s="29"/>
      <c r="J31" s="4"/>
    </row>
    <row r="32" spans="3:10" ht="15">
      <c r="C32" s="12"/>
      <c r="D32" s="13"/>
      <c r="E32" s="13"/>
      <c r="F32" s="23"/>
      <c r="G32" s="30"/>
      <c r="H32" s="25"/>
      <c r="I32" s="29"/>
      <c r="J32" s="4"/>
    </row>
    <row r="33" spans="3:10" ht="15.75">
      <c r="C33" s="12" t="s">
        <v>8</v>
      </c>
      <c r="D33" s="17" t="s">
        <v>25</v>
      </c>
      <c r="E33" s="13" t="s">
        <v>32</v>
      </c>
      <c r="F33" s="18" t="s">
        <v>33</v>
      </c>
      <c r="G33" s="19" t="s">
        <v>34</v>
      </c>
      <c r="H33" s="20" t="s">
        <v>35</v>
      </c>
      <c r="I33" s="21" t="s">
        <v>36</v>
      </c>
      <c r="J33" s="4"/>
    </row>
    <row r="34" spans="3:10" ht="15.75">
      <c r="C34" s="12" t="s">
        <v>3</v>
      </c>
      <c r="D34" s="17" t="s">
        <v>0</v>
      </c>
      <c r="E34" s="22">
        <v>0.06725</v>
      </c>
      <c r="F34" s="23"/>
      <c r="G34" s="24">
        <f>E34*F34</f>
        <v>0</v>
      </c>
      <c r="H34" s="25"/>
      <c r="I34" s="26">
        <f>H34/E34</f>
        <v>0</v>
      </c>
      <c r="J34" s="4"/>
    </row>
    <row r="35" spans="3:10" ht="15.75">
      <c r="C35" s="12" t="s">
        <v>10</v>
      </c>
      <c r="D35" s="17" t="s">
        <v>13</v>
      </c>
      <c r="E35" s="22">
        <v>0.06277</v>
      </c>
      <c r="F35" s="23"/>
      <c r="G35" s="24">
        <f>E35*F35</f>
        <v>0</v>
      </c>
      <c r="H35" s="25"/>
      <c r="I35" s="26">
        <f>H35/E35</f>
        <v>0</v>
      </c>
      <c r="J35" s="4"/>
    </row>
    <row r="36" spans="3:10" ht="15.75">
      <c r="C36" s="12" t="s">
        <v>14</v>
      </c>
      <c r="D36" s="17" t="s">
        <v>11</v>
      </c>
      <c r="E36" s="22">
        <v>0.06277</v>
      </c>
      <c r="F36" s="23"/>
      <c r="G36" s="24">
        <f>E36*F36</f>
        <v>0</v>
      </c>
      <c r="H36" s="25"/>
      <c r="I36" s="26">
        <f>H36/E36</f>
        <v>0</v>
      </c>
      <c r="J36" s="4"/>
    </row>
    <row r="37" spans="3:10" ht="15.75">
      <c r="C37" s="12" t="s">
        <v>23</v>
      </c>
      <c r="D37" s="17" t="s">
        <v>5</v>
      </c>
      <c r="E37" s="22">
        <v>0.0538</v>
      </c>
      <c r="F37" s="23"/>
      <c r="G37" s="24">
        <f>E37*F37</f>
        <v>0</v>
      </c>
      <c r="H37" s="25"/>
      <c r="I37" s="26">
        <f>H37/E37</f>
        <v>0</v>
      </c>
      <c r="J37" s="4"/>
    </row>
    <row r="38" spans="3:10" ht="16.5" thickBot="1">
      <c r="C38" s="31" t="s">
        <v>7</v>
      </c>
      <c r="D38" s="32" t="s">
        <v>28</v>
      </c>
      <c r="E38" s="33">
        <v>0.03587</v>
      </c>
      <c r="F38" s="34"/>
      <c r="G38" s="35">
        <f>E38*F38</f>
        <v>0</v>
      </c>
      <c r="H38" s="36"/>
      <c r="I38" s="37">
        <f>H38/E38</f>
        <v>0</v>
      </c>
      <c r="J38" s="4"/>
    </row>
    <row r="39" spans="3:10" ht="15">
      <c r="C39" s="3"/>
      <c r="D39" s="3"/>
      <c r="E39" s="3"/>
      <c r="F39" s="3"/>
      <c r="G39" s="38"/>
      <c r="H39" s="3"/>
      <c r="I39" s="38"/>
      <c r="J3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K60"/>
  <sheetViews>
    <sheetView tabSelected="1" zoomScale="115" zoomScaleNormal="115" workbookViewId="0" topLeftCell="A31">
      <selection activeCell="H63" sqref="H63"/>
    </sheetView>
  </sheetViews>
  <sheetFormatPr defaultColWidth="9.140625" defaultRowHeight="12.75"/>
  <cols>
    <col min="1" max="2" width="9.140625" style="3" customWidth="1"/>
    <col min="3" max="3" width="17.57421875" style="3" bestFit="1" customWidth="1"/>
    <col min="4" max="4" width="21.7109375" style="3" bestFit="1" customWidth="1"/>
    <col min="5" max="5" width="14.28125" style="3" bestFit="1" customWidth="1"/>
    <col min="6" max="6" width="14.421875" style="3" bestFit="1" customWidth="1"/>
    <col min="7" max="7" width="13.28125" style="3" bestFit="1" customWidth="1"/>
    <col min="8" max="8" width="14.421875" style="3" bestFit="1" customWidth="1"/>
    <col min="9" max="9" width="13.28125" style="3" bestFit="1" customWidth="1"/>
    <col min="10" max="10" width="9.140625" style="3" customWidth="1"/>
    <col min="11" max="11" width="30.140625" style="3" bestFit="1" customWidth="1"/>
    <col min="12" max="16384" width="9.140625" style="3" customWidth="1"/>
  </cols>
  <sheetData>
    <row r="6" ht="15.75" thickBot="1"/>
    <row r="7" spans="5:6" ht="15.75" thickTop="1">
      <c r="E7" s="108" t="s">
        <v>37</v>
      </c>
      <c r="F7" s="109"/>
    </row>
    <row r="8" spans="5:9" ht="15.75" customHeight="1" thickBot="1">
      <c r="E8" s="110"/>
      <c r="F8" s="111"/>
      <c r="G8" s="42"/>
      <c r="H8" s="42"/>
      <c r="I8" s="42"/>
    </row>
    <row r="9" spans="3:10" ht="20.25" thickTop="1">
      <c r="C9" s="93" t="s">
        <v>41</v>
      </c>
      <c r="D9" s="94" t="s">
        <v>8</v>
      </c>
      <c r="E9" s="99" t="s">
        <v>38</v>
      </c>
      <c r="F9" s="106" t="s">
        <v>84</v>
      </c>
      <c r="G9" s="107"/>
      <c r="H9" s="107"/>
      <c r="I9" s="107"/>
      <c r="J9" s="39"/>
    </row>
    <row r="10" spans="3:10" ht="15.75" thickBot="1">
      <c r="C10" s="89"/>
      <c r="D10" s="89"/>
      <c r="E10" s="89"/>
      <c r="F10" s="89"/>
      <c r="G10" s="89"/>
      <c r="H10" s="89"/>
      <c r="I10" s="89"/>
      <c r="J10" s="39"/>
    </row>
    <row r="11" spans="3:11" ht="15.75">
      <c r="C11" s="62" t="s">
        <v>44</v>
      </c>
      <c r="D11" s="71" t="s">
        <v>49</v>
      </c>
      <c r="E11" s="46" t="s">
        <v>39</v>
      </c>
      <c r="F11" s="80" t="s">
        <v>79</v>
      </c>
      <c r="G11" s="47" t="s">
        <v>17</v>
      </c>
      <c r="H11" s="47" t="s">
        <v>40</v>
      </c>
      <c r="I11" s="64"/>
      <c r="J11" s="39"/>
      <c r="K11" s="3" t="s">
        <v>86</v>
      </c>
    </row>
    <row r="12" spans="3:11" ht="15">
      <c r="C12" s="68"/>
      <c r="D12" s="51"/>
      <c r="E12" s="51"/>
      <c r="F12" s="98"/>
      <c r="G12" s="95">
        <f>F12*0.13698</f>
        <v>0</v>
      </c>
      <c r="H12" s="95">
        <f>F12*42</f>
        <v>0</v>
      </c>
      <c r="I12" s="96"/>
      <c r="J12" s="39"/>
      <c r="K12" s="3" t="s">
        <v>85</v>
      </c>
    </row>
    <row r="13" spans="3:10" ht="15.75" customHeight="1">
      <c r="C13" s="88"/>
      <c r="D13" s="67"/>
      <c r="E13" s="100" t="s">
        <v>71</v>
      </c>
      <c r="F13" s="113"/>
      <c r="G13" s="113"/>
      <c r="H13" s="113"/>
      <c r="I13" s="114"/>
      <c r="J13" s="39"/>
    </row>
    <row r="14" spans="3:10" ht="15.75" customHeight="1" thickBot="1">
      <c r="C14" s="69"/>
      <c r="D14" s="63"/>
      <c r="E14" s="115"/>
      <c r="F14" s="116"/>
      <c r="G14" s="116"/>
      <c r="H14" s="116"/>
      <c r="I14" s="117"/>
      <c r="J14" s="39"/>
    </row>
    <row r="15" spans="3:10" ht="15">
      <c r="C15" s="87"/>
      <c r="D15" s="42"/>
      <c r="E15" s="82"/>
      <c r="F15" s="83"/>
      <c r="G15" s="83"/>
      <c r="H15" s="83"/>
      <c r="I15" s="42"/>
      <c r="J15" s="39"/>
    </row>
    <row r="16" spans="3:10" ht="15.75" thickBot="1">
      <c r="C16" s="89"/>
      <c r="D16" s="89"/>
      <c r="E16" s="90"/>
      <c r="F16" s="90"/>
      <c r="G16" s="90"/>
      <c r="H16" s="90"/>
      <c r="I16" s="89"/>
      <c r="J16" s="39"/>
    </row>
    <row r="17" spans="3:10" ht="15.75">
      <c r="C17" s="41" t="s">
        <v>46</v>
      </c>
      <c r="D17" s="45" t="s">
        <v>50</v>
      </c>
      <c r="E17" s="46" t="s">
        <v>45</v>
      </c>
      <c r="F17" s="80" t="s">
        <v>80</v>
      </c>
      <c r="G17" s="47" t="s">
        <v>17</v>
      </c>
      <c r="H17" s="48"/>
      <c r="I17" s="49"/>
      <c r="J17" s="39"/>
    </row>
    <row r="18" spans="3:10" ht="15">
      <c r="C18" s="40"/>
      <c r="D18" s="50"/>
      <c r="E18" s="51"/>
      <c r="F18" s="98">
        <v>0</v>
      </c>
      <c r="G18" s="95">
        <f>F18/2204.622</f>
        <v>0</v>
      </c>
      <c r="H18" s="95"/>
      <c r="I18" s="96"/>
      <c r="J18" s="39"/>
    </row>
    <row r="19" spans="3:10" ht="15" customHeight="1">
      <c r="C19" s="40"/>
      <c r="D19" s="50"/>
      <c r="E19" s="112" t="s">
        <v>78</v>
      </c>
      <c r="F19" s="101"/>
      <c r="G19" s="101"/>
      <c r="H19" s="101"/>
      <c r="I19" s="102"/>
      <c r="J19" s="39"/>
    </row>
    <row r="20" spans="3:10" ht="15.75" thickBot="1">
      <c r="C20" s="40"/>
      <c r="D20" s="50"/>
      <c r="E20" s="103"/>
      <c r="F20" s="104"/>
      <c r="G20" s="104"/>
      <c r="H20" s="104"/>
      <c r="I20" s="105"/>
      <c r="J20" s="39"/>
    </row>
    <row r="21" spans="3:10" ht="15.75">
      <c r="C21" s="41" t="s">
        <v>68</v>
      </c>
      <c r="D21" s="53" t="s">
        <v>48</v>
      </c>
      <c r="E21" s="54" t="s">
        <v>1</v>
      </c>
      <c r="F21" s="59" t="s">
        <v>81</v>
      </c>
      <c r="G21" s="55" t="s">
        <v>18</v>
      </c>
      <c r="H21" s="56" t="s">
        <v>17</v>
      </c>
      <c r="I21" s="57" t="s">
        <v>42</v>
      </c>
      <c r="J21" s="39"/>
    </row>
    <row r="22" spans="3:10" ht="15">
      <c r="C22" s="40"/>
      <c r="D22" s="50"/>
      <c r="E22" s="51"/>
      <c r="F22" s="98"/>
      <c r="G22" s="95">
        <f>F22*60</f>
        <v>0</v>
      </c>
      <c r="H22" s="95">
        <f>F22*0.027216</f>
        <v>0</v>
      </c>
      <c r="I22" s="97">
        <f>F22*0.027216*1000</f>
        <v>0</v>
      </c>
      <c r="J22" s="39"/>
    </row>
    <row r="23" spans="3:10" ht="15" customHeight="1">
      <c r="C23" s="40"/>
      <c r="D23" s="50"/>
      <c r="E23" s="100" t="s">
        <v>76</v>
      </c>
      <c r="F23" s="101"/>
      <c r="G23" s="101"/>
      <c r="H23" s="101"/>
      <c r="I23" s="102"/>
      <c r="J23" s="39"/>
    </row>
    <row r="24" spans="3:10" ht="15.75" thickBot="1">
      <c r="C24" s="40"/>
      <c r="D24" s="50"/>
      <c r="E24" s="103"/>
      <c r="F24" s="104"/>
      <c r="G24" s="104"/>
      <c r="H24" s="104"/>
      <c r="I24" s="105"/>
      <c r="J24" s="39"/>
    </row>
    <row r="25" spans="3:10" ht="15.75">
      <c r="C25" s="41" t="s">
        <v>68</v>
      </c>
      <c r="D25" s="53" t="s">
        <v>47</v>
      </c>
      <c r="E25" s="54" t="s">
        <v>43</v>
      </c>
      <c r="F25" s="59" t="s">
        <v>82</v>
      </c>
      <c r="G25" s="55" t="s">
        <v>18</v>
      </c>
      <c r="H25" s="56" t="s">
        <v>17</v>
      </c>
      <c r="I25" s="57" t="s">
        <v>42</v>
      </c>
      <c r="J25" s="39"/>
    </row>
    <row r="26" spans="3:10" ht="15">
      <c r="C26" s="40"/>
      <c r="D26" s="50"/>
      <c r="E26" s="51"/>
      <c r="F26" s="98"/>
      <c r="G26" s="95">
        <f>F26*2000</f>
        <v>0</v>
      </c>
      <c r="H26" s="95">
        <f>F26/1.1023</f>
        <v>0</v>
      </c>
      <c r="I26" s="97">
        <f>F26/1.1023*1000</f>
        <v>0</v>
      </c>
      <c r="J26" s="39"/>
    </row>
    <row r="27" spans="3:10" ht="15" customHeight="1">
      <c r="C27" s="40"/>
      <c r="D27" s="50"/>
      <c r="E27" s="100" t="s">
        <v>69</v>
      </c>
      <c r="F27" s="101"/>
      <c r="G27" s="101"/>
      <c r="H27" s="101"/>
      <c r="I27" s="102"/>
      <c r="J27" s="39"/>
    </row>
    <row r="28" spans="3:10" ht="15.75" thickBot="1">
      <c r="C28" s="40"/>
      <c r="D28" s="50"/>
      <c r="E28" s="103"/>
      <c r="F28" s="104"/>
      <c r="G28" s="104"/>
      <c r="H28" s="104"/>
      <c r="I28" s="105"/>
      <c r="J28" s="39"/>
    </row>
    <row r="29" spans="3:10" ht="15.75">
      <c r="C29" s="41" t="s">
        <v>68</v>
      </c>
      <c r="D29" s="53" t="s">
        <v>3</v>
      </c>
      <c r="E29" s="54" t="s">
        <v>0</v>
      </c>
      <c r="F29" s="59" t="s">
        <v>81</v>
      </c>
      <c r="G29" s="55" t="s">
        <v>18</v>
      </c>
      <c r="H29" s="56" t="s">
        <v>17</v>
      </c>
      <c r="I29" s="57" t="s">
        <v>42</v>
      </c>
      <c r="J29" s="39"/>
    </row>
    <row r="30" spans="3:10" ht="15">
      <c r="C30" s="40"/>
      <c r="D30" s="50"/>
      <c r="E30" s="51"/>
      <c r="F30" s="98"/>
      <c r="G30" s="95">
        <f>F30*60</f>
        <v>0</v>
      </c>
      <c r="H30" s="95">
        <f>F30*0.027216</f>
        <v>0</v>
      </c>
      <c r="I30" s="97">
        <f>F30*0.27216*1000</f>
        <v>0</v>
      </c>
      <c r="J30" s="39"/>
    </row>
    <row r="31" spans="3:10" ht="15" customHeight="1">
      <c r="C31" s="40"/>
      <c r="D31" s="50"/>
      <c r="E31" s="100" t="s">
        <v>77</v>
      </c>
      <c r="F31" s="101"/>
      <c r="G31" s="101"/>
      <c r="H31" s="101"/>
      <c r="I31" s="102"/>
      <c r="J31" s="39"/>
    </row>
    <row r="32" spans="3:10" ht="12.75" customHeight="1" thickBot="1">
      <c r="C32" s="40"/>
      <c r="D32" s="50"/>
      <c r="E32" s="103"/>
      <c r="F32" s="104"/>
      <c r="G32" s="104"/>
      <c r="H32" s="104"/>
      <c r="I32" s="105"/>
      <c r="J32" s="39"/>
    </row>
    <row r="33" spans="3:10" ht="15.75">
      <c r="C33" s="41" t="s">
        <v>68</v>
      </c>
      <c r="D33" s="53" t="s">
        <v>14</v>
      </c>
      <c r="E33" s="54" t="s">
        <v>11</v>
      </c>
      <c r="F33" s="59" t="s">
        <v>81</v>
      </c>
      <c r="G33" s="55" t="s">
        <v>18</v>
      </c>
      <c r="H33" s="56" t="s">
        <v>17</v>
      </c>
      <c r="I33" s="57" t="s">
        <v>42</v>
      </c>
      <c r="J33" s="39"/>
    </row>
    <row r="34" spans="3:10" ht="15">
      <c r="C34" s="43"/>
      <c r="D34" s="50"/>
      <c r="E34" s="51"/>
      <c r="F34" s="98"/>
      <c r="G34" s="95">
        <f>F34*56</f>
        <v>0</v>
      </c>
      <c r="H34" s="95">
        <f>F34*0.025401</f>
        <v>0</v>
      </c>
      <c r="I34" s="97">
        <f>F34*0.025401*1000</f>
        <v>0</v>
      </c>
      <c r="J34" s="39"/>
    </row>
    <row r="35" spans="3:10" ht="15.75" customHeight="1">
      <c r="C35" s="65"/>
      <c r="D35" s="66"/>
      <c r="E35" s="112" t="s">
        <v>87</v>
      </c>
      <c r="F35" s="101"/>
      <c r="G35" s="101"/>
      <c r="H35" s="101"/>
      <c r="I35" s="102"/>
      <c r="J35" s="39"/>
    </row>
    <row r="36" spans="3:10" ht="14.25" customHeight="1" thickBot="1">
      <c r="C36" s="44"/>
      <c r="D36" s="60"/>
      <c r="E36" s="103"/>
      <c r="F36" s="104"/>
      <c r="G36" s="104"/>
      <c r="H36" s="104"/>
      <c r="I36" s="105"/>
      <c r="J36" s="39"/>
    </row>
    <row r="37" spans="3:10" ht="14.25" customHeight="1">
      <c r="C37" s="84"/>
      <c r="D37" s="81"/>
      <c r="E37" s="85"/>
      <c r="F37" s="86"/>
      <c r="G37" s="86"/>
      <c r="H37" s="86"/>
      <c r="I37" s="86"/>
      <c r="J37" s="39"/>
    </row>
    <row r="38" spans="3:10" ht="14.25" customHeight="1" thickBot="1">
      <c r="C38" s="89"/>
      <c r="D38" s="91"/>
      <c r="E38" s="92"/>
      <c r="F38" s="92"/>
      <c r="G38" s="92"/>
      <c r="H38" s="92"/>
      <c r="I38" s="92"/>
      <c r="J38" s="39"/>
    </row>
    <row r="39" spans="3:10" ht="15.75">
      <c r="C39" s="70" t="s">
        <v>60</v>
      </c>
      <c r="D39" s="71" t="s">
        <v>61</v>
      </c>
      <c r="E39" s="46" t="s">
        <v>62</v>
      </c>
      <c r="F39" s="80" t="s">
        <v>80</v>
      </c>
      <c r="G39" s="80" t="s">
        <v>17</v>
      </c>
      <c r="H39" s="47"/>
      <c r="I39" s="49"/>
      <c r="J39" s="39"/>
    </row>
    <row r="40" spans="3:10" ht="15">
      <c r="C40" s="72"/>
      <c r="D40" s="73"/>
      <c r="E40" s="51"/>
      <c r="F40" s="98"/>
      <c r="G40" s="95">
        <f>F40/2204.622</f>
        <v>0</v>
      </c>
      <c r="H40" s="95"/>
      <c r="I40" s="96"/>
      <c r="J40" s="39"/>
    </row>
    <row r="41" spans="3:10" ht="15">
      <c r="C41" s="72"/>
      <c r="D41" s="73"/>
      <c r="E41" s="100" t="s">
        <v>72</v>
      </c>
      <c r="F41" s="101"/>
      <c r="G41" s="101"/>
      <c r="H41" s="101"/>
      <c r="I41" s="102"/>
      <c r="J41" s="39"/>
    </row>
    <row r="42" spans="3:10" ht="15.75" thickBot="1">
      <c r="C42" s="72"/>
      <c r="D42" s="73"/>
      <c r="E42" s="103"/>
      <c r="F42" s="104"/>
      <c r="G42" s="104"/>
      <c r="H42" s="104"/>
      <c r="I42" s="105"/>
      <c r="J42" s="39"/>
    </row>
    <row r="43" spans="3:10" ht="15.75">
      <c r="C43" s="72" t="s">
        <v>51</v>
      </c>
      <c r="D43" s="58" t="s">
        <v>59</v>
      </c>
      <c r="E43" s="54" t="s">
        <v>52</v>
      </c>
      <c r="F43" s="59" t="s">
        <v>80</v>
      </c>
      <c r="G43" s="59" t="s">
        <v>75</v>
      </c>
      <c r="H43" s="55" t="s">
        <v>53</v>
      </c>
      <c r="I43" s="57"/>
      <c r="J43" s="39"/>
    </row>
    <row r="44" spans="3:10" ht="15">
      <c r="C44" s="72"/>
      <c r="D44" s="73"/>
      <c r="E44" s="51"/>
      <c r="F44" s="98"/>
      <c r="G44" s="95">
        <f>F44/2204.622</f>
        <v>0</v>
      </c>
      <c r="H44" s="95">
        <f>F44/480</f>
        <v>0</v>
      </c>
      <c r="I44" s="96"/>
      <c r="J44" s="39"/>
    </row>
    <row r="45" spans="3:10" ht="15">
      <c r="C45" s="72"/>
      <c r="D45" s="73"/>
      <c r="E45" s="100" t="s">
        <v>73</v>
      </c>
      <c r="F45" s="101"/>
      <c r="G45" s="101"/>
      <c r="H45" s="101"/>
      <c r="I45" s="102"/>
      <c r="J45" s="39"/>
    </row>
    <row r="46" spans="3:10" ht="15.75" thickBot="1">
      <c r="C46" s="74"/>
      <c r="D46" s="75"/>
      <c r="E46" s="103"/>
      <c r="F46" s="104"/>
      <c r="G46" s="104"/>
      <c r="H46" s="104"/>
      <c r="I46" s="105"/>
      <c r="J46" s="39"/>
    </row>
    <row r="47" spans="3:10" ht="15">
      <c r="C47" s="84"/>
      <c r="D47" s="81"/>
      <c r="E47" s="82"/>
      <c r="F47" s="83"/>
      <c r="G47" s="83"/>
      <c r="H47" s="83"/>
      <c r="I47" s="42"/>
      <c r="J47" s="39"/>
    </row>
    <row r="48" spans="3:10" ht="15.75" thickBot="1">
      <c r="C48" s="89"/>
      <c r="D48" s="91"/>
      <c r="E48" s="90"/>
      <c r="F48" s="90"/>
      <c r="G48" s="90"/>
      <c r="H48" s="90"/>
      <c r="I48" s="89"/>
      <c r="J48" s="39"/>
    </row>
    <row r="49" spans="3:10" ht="15.75">
      <c r="C49" s="76" t="s">
        <v>54</v>
      </c>
      <c r="D49" s="71" t="s">
        <v>58</v>
      </c>
      <c r="E49" s="46" t="s">
        <v>55</v>
      </c>
      <c r="F49" s="80" t="s">
        <v>83</v>
      </c>
      <c r="G49" s="80" t="s">
        <v>57</v>
      </c>
      <c r="H49" s="80" t="s">
        <v>56</v>
      </c>
      <c r="I49" s="49"/>
      <c r="J49" s="39"/>
    </row>
    <row r="50" spans="3:10" ht="15.75">
      <c r="C50" s="77"/>
      <c r="D50" s="73"/>
      <c r="E50" s="78"/>
      <c r="F50" s="98">
        <v>1</v>
      </c>
      <c r="G50" s="95">
        <f>F50/16</f>
        <v>0.0625</v>
      </c>
      <c r="H50" s="95">
        <f>F50*31.1035</f>
        <v>31.1035</v>
      </c>
      <c r="I50" s="52"/>
      <c r="J50" s="39"/>
    </row>
    <row r="51" spans="3:10" ht="15">
      <c r="C51" s="77"/>
      <c r="D51" s="73"/>
      <c r="E51" s="100" t="s">
        <v>74</v>
      </c>
      <c r="F51" s="101"/>
      <c r="G51" s="101"/>
      <c r="H51" s="101"/>
      <c r="I51" s="102"/>
      <c r="J51" s="39"/>
    </row>
    <row r="52" spans="3:10" ht="15.75" thickBot="1">
      <c r="C52" s="77"/>
      <c r="D52" s="73"/>
      <c r="E52" s="103"/>
      <c r="F52" s="104"/>
      <c r="G52" s="104"/>
      <c r="H52" s="104"/>
      <c r="I52" s="105"/>
      <c r="J52" s="39"/>
    </row>
    <row r="53" spans="3:10" ht="15.75">
      <c r="C53" s="77" t="s">
        <v>63</v>
      </c>
      <c r="D53" s="71" t="s">
        <v>64</v>
      </c>
      <c r="E53" s="46" t="s">
        <v>65</v>
      </c>
      <c r="F53" s="80" t="s">
        <v>83</v>
      </c>
      <c r="G53" s="80" t="s">
        <v>18</v>
      </c>
      <c r="H53" s="80" t="s">
        <v>56</v>
      </c>
      <c r="I53" s="49"/>
      <c r="J53" s="39"/>
    </row>
    <row r="54" spans="3:10" ht="15">
      <c r="C54" s="77"/>
      <c r="D54" s="73"/>
      <c r="E54" s="51"/>
      <c r="F54" s="98">
        <v>1</v>
      </c>
      <c r="G54" s="95">
        <f>F54/16</f>
        <v>0.0625</v>
      </c>
      <c r="H54" s="95">
        <f>F54*31.1035</f>
        <v>31.1035</v>
      </c>
      <c r="I54" s="52"/>
      <c r="J54" s="39"/>
    </row>
    <row r="55" spans="3:10" ht="15">
      <c r="C55" s="77"/>
      <c r="D55" s="73"/>
      <c r="E55" s="100" t="s">
        <v>74</v>
      </c>
      <c r="F55" s="101"/>
      <c r="G55" s="101"/>
      <c r="H55" s="101"/>
      <c r="I55" s="102"/>
      <c r="J55" s="39"/>
    </row>
    <row r="56" spans="3:10" ht="15.75" thickBot="1">
      <c r="C56" s="77"/>
      <c r="D56" s="73"/>
      <c r="E56" s="103"/>
      <c r="F56" s="104"/>
      <c r="G56" s="104"/>
      <c r="H56" s="104"/>
      <c r="I56" s="105"/>
      <c r="J56" s="39"/>
    </row>
    <row r="57" spans="3:10" ht="15.75">
      <c r="C57" s="77" t="s">
        <v>63</v>
      </c>
      <c r="D57" s="71" t="s">
        <v>66</v>
      </c>
      <c r="E57" s="46" t="s">
        <v>67</v>
      </c>
      <c r="F57" s="80" t="s">
        <v>80</v>
      </c>
      <c r="G57" s="80" t="s">
        <v>17</v>
      </c>
      <c r="H57" s="80"/>
      <c r="I57" s="49"/>
      <c r="J57" s="39"/>
    </row>
    <row r="58" spans="3:10" ht="15">
      <c r="C58" s="77"/>
      <c r="D58" s="51"/>
      <c r="E58" s="51"/>
      <c r="F58" s="98"/>
      <c r="G58" s="95">
        <f>F58/2204.622</f>
        <v>0</v>
      </c>
      <c r="H58" s="95"/>
      <c r="I58" s="52"/>
      <c r="J58" s="61"/>
    </row>
    <row r="59" spans="3:9" ht="15" customHeight="1">
      <c r="C59" s="77"/>
      <c r="D59" s="51"/>
      <c r="E59" s="100" t="s">
        <v>70</v>
      </c>
      <c r="F59" s="101"/>
      <c r="G59" s="101"/>
      <c r="H59" s="101"/>
      <c r="I59" s="102"/>
    </row>
    <row r="60" spans="3:9" ht="15.75" thickBot="1">
      <c r="C60" s="79"/>
      <c r="D60" s="63"/>
      <c r="E60" s="103"/>
      <c r="F60" s="104"/>
      <c r="G60" s="104"/>
      <c r="H60" s="104"/>
      <c r="I60" s="105"/>
    </row>
  </sheetData>
  <mergeCells count="13">
    <mergeCell ref="E41:I42"/>
    <mergeCell ref="E23:I24"/>
    <mergeCell ref="E27:I28"/>
    <mergeCell ref="E31:I32"/>
    <mergeCell ref="E35:I36"/>
    <mergeCell ref="F9:I9"/>
    <mergeCell ref="E7:F8"/>
    <mergeCell ref="E19:I20"/>
    <mergeCell ref="E13:I14"/>
    <mergeCell ref="E45:I46"/>
    <mergeCell ref="E51:I52"/>
    <mergeCell ref="E55:I56"/>
    <mergeCell ref="E59:I60"/>
  </mergeCells>
  <printOptions/>
  <pageMargins left="0" right="0" top="0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staphenie.li</cp:lastModifiedBy>
  <cp:lastPrinted>2011-03-25T08:15:16Z</cp:lastPrinted>
  <dcterms:created xsi:type="dcterms:W3CDTF">1996-10-14T23:33:28Z</dcterms:created>
  <dcterms:modified xsi:type="dcterms:W3CDTF">2012-09-05T02:14:40Z</dcterms:modified>
  <cp:category/>
  <cp:version/>
  <cp:contentType/>
  <cp:contentStatus/>
</cp:coreProperties>
</file>